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_PRÁCE SAMÁ PRÁCE D\0_Autocad+Word-prostě práce\Nemocnice NMNM\Vytápění\Odevzdano\Rozpočty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48" i="1"/>
  <c r="I47" i="1"/>
  <c r="G39" i="1"/>
  <c r="F39" i="1"/>
  <c r="H39" i="1" s="1"/>
  <c r="H40" i="1" s="1"/>
  <c r="G51" i="12"/>
  <c r="AC51" i="12"/>
  <c r="AD51" i="12"/>
  <c r="G9" i="12"/>
  <c r="I9" i="12"/>
  <c r="I8" i="12" s="1"/>
  <c r="K9" i="12"/>
  <c r="K8" i="12" s="1"/>
  <c r="M9" i="12"/>
  <c r="O9" i="12"/>
  <c r="O8" i="12" s="1"/>
  <c r="Q9" i="12"/>
  <c r="U9" i="12"/>
  <c r="U8" i="12" s="1"/>
  <c r="G10" i="12"/>
  <c r="I10" i="12"/>
  <c r="K10" i="12"/>
  <c r="M10" i="12"/>
  <c r="O10" i="12"/>
  <c r="Q10" i="12"/>
  <c r="U10" i="12"/>
  <c r="G11" i="12"/>
  <c r="G8" i="12" s="1"/>
  <c r="I11" i="12"/>
  <c r="K11" i="12"/>
  <c r="M11" i="12"/>
  <c r="O11" i="12"/>
  <c r="Q11" i="12"/>
  <c r="Q8" i="12" s="1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U16" i="12"/>
  <c r="U15" i="12" s="1"/>
  <c r="I17" i="12"/>
  <c r="K17" i="12"/>
  <c r="Q17" i="12"/>
  <c r="U17" i="12"/>
  <c r="G18" i="12"/>
  <c r="G17" i="12" s="1"/>
  <c r="I18" i="12"/>
  <c r="K18" i="12"/>
  <c r="M18" i="12"/>
  <c r="M17" i="12" s="1"/>
  <c r="O18" i="12"/>
  <c r="O17" i="12" s="1"/>
  <c r="Q18" i="12"/>
  <c r="U18" i="12"/>
  <c r="G19" i="12"/>
  <c r="M19" i="12"/>
  <c r="G20" i="12"/>
  <c r="I20" i="12"/>
  <c r="I19" i="12" s="1"/>
  <c r="K20" i="12"/>
  <c r="K19" i="12" s="1"/>
  <c r="M20" i="12"/>
  <c r="O20" i="12"/>
  <c r="O19" i="12" s="1"/>
  <c r="Q20" i="12"/>
  <c r="Q19" i="12" s="1"/>
  <c r="U20" i="12"/>
  <c r="U19" i="12" s="1"/>
  <c r="I21" i="12"/>
  <c r="K21" i="12"/>
  <c r="Q21" i="12"/>
  <c r="G22" i="12"/>
  <c r="G21" i="12" s="1"/>
  <c r="I22" i="12"/>
  <c r="K22" i="12"/>
  <c r="M22" i="12"/>
  <c r="M21" i="12" s="1"/>
  <c r="O22" i="12"/>
  <c r="O21" i="12" s="1"/>
  <c r="Q22" i="12"/>
  <c r="U22" i="12"/>
  <c r="U21" i="12" s="1"/>
  <c r="G24" i="12"/>
  <c r="G23" i="12" s="1"/>
  <c r="I24" i="12"/>
  <c r="I23" i="12" s="1"/>
  <c r="K24" i="12"/>
  <c r="K23" i="12" s="1"/>
  <c r="O24" i="12"/>
  <c r="Q24" i="12"/>
  <c r="Q23" i="12" s="1"/>
  <c r="U24" i="12"/>
  <c r="U23" i="12" s="1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O23" i="12" s="1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Q33" i="12"/>
  <c r="G34" i="12"/>
  <c r="I34" i="12"/>
  <c r="K34" i="12"/>
  <c r="K33" i="12" s="1"/>
  <c r="M34" i="12"/>
  <c r="M33" i="12" s="1"/>
  <c r="O34" i="12"/>
  <c r="O33" i="12" s="1"/>
  <c r="Q34" i="12"/>
  <c r="U34" i="12"/>
  <c r="U33" i="12" s="1"/>
  <c r="G36" i="12"/>
  <c r="G35" i="12" s="1"/>
  <c r="I36" i="12"/>
  <c r="I35" i="12" s="1"/>
  <c r="K36" i="12"/>
  <c r="O36" i="12"/>
  <c r="O35" i="12" s="1"/>
  <c r="Q36" i="12"/>
  <c r="Q35" i="12" s="1"/>
  <c r="U36" i="12"/>
  <c r="U35" i="12" s="1"/>
  <c r="G37" i="12"/>
  <c r="I37" i="12"/>
  <c r="K37" i="12"/>
  <c r="K35" i="12" s="1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G44" i="12"/>
  <c r="M44" i="12" s="1"/>
  <c r="I44" i="12"/>
  <c r="I43" i="12" s="1"/>
  <c r="K44" i="12"/>
  <c r="O44" i="12"/>
  <c r="O43" i="12" s="1"/>
  <c r="Q44" i="12"/>
  <c r="Q43" i="12" s="1"/>
  <c r="U44" i="12"/>
  <c r="U43" i="12" s="1"/>
  <c r="G45" i="12"/>
  <c r="M45" i="12" s="1"/>
  <c r="I45" i="12"/>
  <c r="K45" i="12"/>
  <c r="K43" i="12" s="1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O48" i="12"/>
  <c r="Q48" i="12"/>
  <c r="G49" i="12"/>
  <c r="M49" i="12" s="1"/>
  <c r="M48" i="12" s="1"/>
  <c r="I49" i="12"/>
  <c r="I48" i="12" s="1"/>
  <c r="K49" i="12"/>
  <c r="K48" i="12" s="1"/>
  <c r="O49" i="12"/>
  <c r="Q49" i="12"/>
  <c r="U49" i="12"/>
  <c r="U48" i="12" s="1"/>
  <c r="I20" i="1"/>
  <c r="I19" i="1"/>
  <c r="I18" i="1"/>
  <c r="I17" i="1"/>
  <c r="I16" i="1"/>
  <c r="G27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I57" i="1" l="1"/>
  <c r="F40" i="1"/>
  <c r="M43" i="12"/>
  <c r="M8" i="12"/>
  <c r="M36" i="12"/>
  <c r="M35" i="12" s="1"/>
  <c r="M24" i="12"/>
  <c r="M23" i="12" s="1"/>
  <c r="I21" i="1"/>
  <c r="I39" i="1"/>
  <c r="I40" i="1" s="1"/>
  <c r="J39" i="1" s="1"/>
  <c r="J40" i="1" s="1"/>
  <c r="G23" i="1" l="1"/>
  <c r="G28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<sst xmlns="http://schemas.openxmlformats.org/spreadsheetml/2006/main" count="323" uniqueCount="189">
  <si>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</si>
  <si>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</si>
  <si>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</si>
  <si>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</si>
  <si>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</si>
  <si>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</si>
  <si>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</si>
  <si>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</si>
  <si>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</si>
  <si>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</si>
  <si>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</si>
  <si>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</si>
  <si>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</si>
  <si>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</si>
  <si>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</si>
  <si>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</si>
  <si>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</si>
  <si>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</si>
  <si>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</si>
  <si>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</si>
  <si>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</si>
  <si>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</si>
  <si>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</si>
  <si>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</si>
  <si>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</si>
  <si>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</si>
  <si>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</si>
  <si>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</si>
  <si>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</si>
  <si>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</si>
  <si>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</si>
  <si>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</si>
  <si>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</si>
  <si>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</si>
  <si>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</si>
  <si>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</si>
  <si>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</si>
  <si>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</si>
  <si>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</si>
  <si>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</si>
  <si>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</si>
  <si>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</si>
  <si>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</si>
  <si>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Žďárská č.p.604, Nové Město na Moravě</t>
  </si>
  <si>
    <t>Rozpočet:</t>
  </si>
  <si>
    <t>Misto</t>
  </si>
  <si>
    <t>Úspory energií-Nemocnice Nové Město na Moravě, Stravovací pavilon,ZTI-odvod kond</t>
  </si>
  <si>
    <t>Kraj Vysočina</t>
  </si>
  <si>
    <t>Žižkova 1882/57</t>
  </si>
  <si>
    <t>Jihlava</t>
  </si>
  <si>
    <t>58601</t>
  </si>
  <si>
    <t>70890749</t>
  </si>
  <si>
    <t>CZ70890749</t>
  </si>
  <si>
    <t>Ing. Leoš Pohanka</t>
  </si>
  <si>
    <t>Dolní 35</t>
  </si>
  <si>
    <t>Nové Veselí</t>
  </si>
  <si>
    <t>59214</t>
  </si>
  <si>
    <t>45653054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</si>
  <si>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</si>
  <si>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</si>
  <si>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</si>
  <si>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</si>
  <si>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</si>
  <si>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</si>
  <si>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</si>
  <si>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</si>
  <si>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</si>
  <si>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</si>
  <si>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</si>
  <si>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</si>
  <si>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</si>
  <si>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</si>
  <si>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</si>
  <si>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</si>
  <si>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</si>
  <si>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</si>
  <si>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</si>
  <si>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</si>
  <si>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</si>
  <si>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725</t>
  </si>
  <si>
    <t>Zařizovací předměty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</si>
  <si>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</si>
  <si>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</si>
  <si>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</si>
  <si>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</si>
  <si>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</si>
  <si>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</si>
  <si>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</si>
  <si>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</si>
  <si>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</si>
  <si>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</si>
  <si>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</si>
  <si>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</si>
  <si>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</si>
  <si>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</si>
  <si>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</si>
  <si>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</si>
  <si>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</si>
  <si>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</si>
  <si>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</si>
  <si>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</si>
  <si>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</si>
  <si>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</si>
  <si>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</si>
  <si>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</si>
  <si>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</si>
  <si>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</si>
  <si>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</si>
  <si>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</si>
  <si>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</si>
  <si>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</si>
  <si>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</si>
  <si>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</si>
  <si>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</si>
  <si>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</si>
  <si>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</si>
  <si>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161101101R00</t>
  </si>
  <si>
    <t>Svislé přemístění výkopku z hor.1-4 do 2,5 m</t>
  </si>
  <si>
    <t>162201102R00</t>
  </si>
  <si>
    <t>Vodorovné přemístění výkopku z hor.1-4 do 50 m</t>
  </si>
  <si>
    <t>175101101R00</t>
  </si>
  <si>
    <t>Obsyp potrubí bez prohození sypaniny</t>
  </si>
  <si>
    <t>175101109R00</t>
  </si>
  <si>
    <t>Příplatek za prohození sypaniny pro obsyp potrubí</t>
  </si>
  <si>
    <t>174100010RA0</t>
  </si>
  <si>
    <t>Zásyp jam, rýh a šachet sypaninou</t>
  </si>
  <si>
    <t>POL2_0</t>
  </si>
  <si>
    <t>451572111R00</t>
  </si>
  <si>
    <t>Lože pod potrubí z kameniva těženého 0 - 4 mm</t>
  </si>
  <si>
    <t>612100010RAA</t>
  </si>
  <si>
    <t>Hrubá výplň rýh ve stěnách, včetně omítky a malby</t>
  </si>
  <si>
    <t>m2</t>
  </si>
  <si>
    <t>630001 VD</t>
  </si>
  <si>
    <t>Zřízení nového podkladního betonu, hydroizolace, vč, napojaní na stáv.hydroiz., bet.mazanina, povrc</t>
  </si>
  <si>
    <t>965001 VD</t>
  </si>
  <si>
    <t>Bourání mazanin betonových s potěrem a s povrchem</t>
  </si>
  <si>
    <t>970041160R00</t>
  </si>
  <si>
    <t>Vrtání jádrové do prostého betonu do D 160 mm</t>
  </si>
  <si>
    <t>m</t>
  </si>
  <si>
    <t>974031153R00</t>
  </si>
  <si>
    <t>Vysekání rýh ve zdi cihelné 10 x 10 cm</t>
  </si>
  <si>
    <t>979011111R00</t>
  </si>
  <si>
    <t>Svislá doprava suti a vybour. hmot za 2.NP a 1.PP</t>
  </si>
  <si>
    <t>t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</si>
  <si>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</si>
  <si>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</si>
  <si>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</si>
  <si>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</si>
  <si>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</si>
  <si>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</si>
  <si>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979087311R00</t>
  </si>
  <si>
    <t>Vodorovné přemístění suti nošením do 10 m</t>
  </si>
  <si>
    <t>979086112R00</t>
  </si>
  <si>
    <t>Nakládání nebo překládání suti a vybouraných hmot</t>
  </si>
  <si>
    <t>979990101R00</t>
  </si>
  <si>
    <t>Poplatek za sklád.suti-směs bet.a cihel do 30x30cm</t>
  </si>
  <si>
    <t>998011001R00</t>
  </si>
  <si>
    <t>Přesun hmot pro budovy zděné výšky do 6 m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</si>
  <si>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</si>
  <si>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</si>
  <si>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</si>
  <si>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</si>
  <si>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</si>
  <si>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</si>
  <si>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721176223R00</t>
  </si>
  <si>
    <t>Potrubí KG svodné (ležaté) v zemi D 125 x 3,2 mm</t>
  </si>
  <si>
    <t>721194103R00</t>
  </si>
  <si>
    <t>Vyvedení odpadních výpustek D 32 x 1,8</t>
  </si>
  <si>
    <t>kus</t>
  </si>
  <si>
    <t>721290111R00</t>
  </si>
  <si>
    <t>Zkouška těsnosti kanalizace vodou DN 125</t>
  </si>
  <si>
    <t>998721101R00</t>
  </si>
  <si>
    <t>Přesun hmot pro vnitřní kanalizaci, výšky do 6 m</t>
  </si>
  <si>
    <t>725002 VD</t>
  </si>
  <si>
    <t>Demontáž a zpětná montáž umyvadla, zápachová uz</t>
  </si>
  <si>
    <t>ks</t>
  </si>
  <si>
    <t>551 001 VD</t>
  </si>
  <si>
    <t>HL136.2 vodní zápachová uzávěrka, Montáž+dodávka, možnost dopouštění</t>
  </si>
  <si>
    <t>POL3_0</t>
  </si>
  <si>
    <t>55162347R</t>
  </si>
  <si>
    <t>HL136.N vodní zápachová uzávěrka , montáž+dodávka</t>
  </si>
  <si>
    <t>998725101R00</t>
  </si>
  <si>
    <t>Přesun hmot pro zařizovací předměty, výšky do 6 m</t>
  </si>
  <si>
    <t>781950010RAA</t>
  </si>
  <si>
    <t>Odsekání stávaj. obkladu vnitř. a zřízení nového, včetně dodávky obkladu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</si>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</sst>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53</v>
      </c>
      <c r="E11" s="124"/>
      <c r="F11" s="124"/>
      <c r="G11" s="124"/>
      <c r="H11" s="28" t="s">
        <v>33</v>
      </c>
      <c r="I11" s="128" t="s">
        <v>57</v>
      </c>
      <c r="J11" s="11"/>
    </row>
    <row r="12" spans="1:15" ht="15.75" customHeight="1" x14ac:dyDescent="0.2">
      <c r="A12" s="4"/>
      <c r="B12" s="41"/>
      <c r="C12" s="26"/>
      <c r="D12" s="125" t="s">
        <v>54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56</v>
      </c>
      <c r="D13" s="126" t="s">
        <v>55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SUMIF(F47:F56,A16,I47:I56)+SUMIF(F47:F56,"PSU",I47:I56)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SUMIF(F47:F56,A17,I47:I56)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SUMIF(F47:F56,A18,I47:I56)</f>
        <v>0</v>
      </c>
      <c r="J18" s="93"/>
    </row>
    <row r="19" spans="1:10" ht="23.25" customHeight="1" x14ac:dyDescent="0.2">
      <c r="A19" s="193" t="s">
        <v>83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SUMIF(F47:F56,A19,I47:I56)</f>
        <v>0</v>
      </c>
      <c r="J19" s="93"/>
    </row>
    <row r="20" spans="1:10" ht="23.25" customHeight="1" x14ac:dyDescent="0.2">
      <c r="A20" s="193" t="s">
        <v>84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SUMIF(F47:F56,A20,I47:I56)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58</v>
      </c>
      <c r="C39" s="138" t="s">
        <v>46</v>
      </c>
      <c r="D39" s="139"/>
      <c r="E39" s="139"/>
      <c r="F39" s="147">
        <f>'Rozpočet Pol'!AC51</f>
        <v>0</v>
      </c>
      <c r="G39" s="148">
        <f>'Rozpočet Pol'!AD51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61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62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63</v>
      </c>
      <c r="C47" s="175" t="s">
        <v>64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65</v>
      </c>
      <c r="C48" s="165" t="s">
        <v>66</v>
      </c>
      <c r="D48" s="167"/>
      <c r="E48" s="167"/>
      <c r="F48" s="183" t="s">
        <v>23</v>
      </c>
      <c r="G48" s="184"/>
      <c r="H48" s="184"/>
      <c r="I48" s="185">
        <f>'Rozpočet Pol'!G15</f>
        <v>0</v>
      </c>
      <c r="J48" s="185"/>
    </row>
    <row r="49" spans="1:10" ht="25.5" customHeight="1" x14ac:dyDescent="0.2">
      <c r="A49" s="163"/>
      <c r="B49" s="166" t="s">
        <v>67</v>
      </c>
      <c r="C49" s="165" t="s">
        <v>68</v>
      </c>
      <c r="D49" s="167"/>
      <c r="E49" s="167"/>
      <c r="F49" s="183" t="s">
        <v>23</v>
      </c>
      <c r="G49" s="184"/>
      <c r="H49" s="184"/>
      <c r="I49" s="185">
        <f>'Rozpočet Pol'!G17</f>
        <v>0</v>
      </c>
      <c r="J49" s="185"/>
    </row>
    <row r="50" spans="1:10" ht="25.5" customHeight="1" x14ac:dyDescent="0.2">
      <c r="A50" s="163"/>
      <c r="B50" s="166" t="s">
        <v>69</v>
      </c>
      <c r="C50" s="165" t="s">
        <v>70</v>
      </c>
      <c r="D50" s="167"/>
      <c r="E50" s="167"/>
      <c r="F50" s="183" t="s">
        <v>23</v>
      </c>
      <c r="G50" s="184"/>
      <c r="H50" s="184"/>
      <c r="I50" s="185">
        <f>'Rozpočet Pol'!G19</f>
        <v>0</v>
      </c>
      <c r="J50" s="185"/>
    </row>
    <row r="51" spans="1:10" ht="25.5" customHeight="1" x14ac:dyDescent="0.2">
      <c r="A51" s="163"/>
      <c r="B51" s="166" t="s">
        <v>71</v>
      </c>
      <c r="C51" s="165" t="s">
        <v>72</v>
      </c>
      <c r="D51" s="167"/>
      <c r="E51" s="167"/>
      <c r="F51" s="183" t="s">
        <v>23</v>
      </c>
      <c r="G51" s="184"/>
      <c r="H51" s="184"/>
      <c r="I51" s="185">
        <f>'Rozpočet Pol'!G21</f>
        <v>0</v>
      </c>
      <c r="J51" s="185"/>
    </row>
    <row r="52" spans="1:10" ht="25.5" customHeight="1" x14ac:dyDescent="0.2">
      <c r="A52" s="163"/>
      <c r="B52" s="166" t="s">
        <v>73</v>
      </c>
      <c r="C52" s="165" t="s">
        <v>74</v>
      </c>
      <c r="D52" s="167"/>
      <c r="E52" s="167"/>
      <c r="F52" s="183" t="s">
        <v>23</v>
      </c>
      <c r="G52" s="184"/>
      <c r="H52" s="184"/>
      <c r="I52" s="185">
        <f>'Rozpočet Pol'!G23</f>
        <v>0</v>
      </c>
      <c r="J52" s="185"/>
    </row>
    <row r="53" spans="1:10" ht="25.5" customHeight="1" x14ac:dyDescent="0.2">
      <c r="A53" s="163"/>
      <c r="B53" s="166" t="s">
        <v>75</v>
      </c>
      <c r="C53" s="165" t="s">
        <v>76</v>
      </c>
      <c r="D53" s="167"/>
      <c r="E53" s="167"/>
      <c r="F53" s="183" t="s">
        <v>23</v>
      </c>
      <c r="G53" s="184"/>
      <c r="H53" s="184"/>
      <c r="I53" s="185">
        <f>'Rozpočet Pol'!G33</f>
        <v>0</v>
      </c>
      <c r="J53" s="185"/>
    </row>
    <row r="54" spans="1:10" ht="25.5" customHeight="1" x14ac:dyDescent="0.2">
      <c r="A54" s="163"/>
      <c r="B54" s="166" t="s">
        <v>77</v>
      </c>
      <c r="C54" s="165" t="s">
        <v>78</v>
      </c>
      <c r="D54" s="167"/>
      <c r="E54" s="167"/>
      <c r="F54" s="183" t="s">
        <v>24</v>
      </c>
      <c r="G54" s="184"/>
      <c r="H54" s="184"/>
      <c r="I54" s="185">
        <f>'Rozpočet Pol'!G35</f>
        <v>0</v>
      </c>
      <c r="J54" s="185"/>
    </row>
    <row r="55" spans="1:10" ht="25.5" customHeight="1" x14ac:dyDescent="0.2">
      <c r="A55" s="163"/>
      <c r="B55" s="166" t="s">
        <v>79</v>
      </c>
      <c r="C55" s="165" t="s">
        <v>80</v>
      </c>
      <c r="D55" s="167"/>
      <c r="E55" s="167"/>
      <c r="F55" s="183" t="s">
        <v>24</v>
      </c>
      <c r="G55" s="184"/>
      <c r="H55" s="184"/>
      <c r="I55" s="185">
        <f>'Rozpočet Pol'!G43</f>
        <v>0</v>
      </c>
      <c r="J55" s="185"/>
    </row>
    <row r="56" spans="1:10" ht="25.5" customHeight="1" x14ac:dyDescent="0.2">
      <c r="A56" s="163"/>
      <c r="B56" s="177" t="s">
        <v>81</v>
      </c>
      <c r="C56" s="178" t="s">
        <v>82</v>
      </c>
      <c r="D56" s="179"/>
      <c r="E56" s="179"/>
      <c r="F56" s="186" t="s">
        <v>24</v>
      </c>
      <c r="G56" s="187"/>
      <c r="H56" s="187"/>
      <c r="I56" s="188">
        <f>'Rozpočet Pol'!G48</f>
        <v>0</v>
      </c>
      <c r="J56" s="188"/>
    </row>
    <row r="57" spans="1:10" ht="25.5" customHeight="1" x14ac:dyDescent="0.2">
      <c r="A57" s="164"/>
      <c r="B57" s="170" t="s">
        <v>1</v>
      </c>
      <c r="C57" s="170"/>
      <c r="D57" s="171"/>
      <c r="E57" s="171"/>
      <c r="F57" s="189"/>
      <c r="G57" s="190"/>
      <c r="H57" s="190"/>
      <c r="I57" s="191">
        <f>SUM(I47:I56)</f>
        <v>0</v>
      </c>
      <c r="J57" s="191"/>
    </row>
    <row r="58" spans="1:10" x14ac:dyDescent="0.2">
      <c r="F58" s="192"/>
      <c r="G58" s="130"/>
      <c r="H58" s="192"/>
      <c r="I58" s="130"/>
      <c r="J58" s="130"/>
    </row>
    <row r="59" spans="1:10" x14ac:dyDescent="0.2">
      <c r="F59" s="192"/>
      <c r="G59" s="130"/>
      <c r="H59" s="192"/>
      <c r="I59" s="130"/>
      <c r="J59" s="130"/>
    </row>
    <row r="60" spans="1:10" x14ac:dyDescent="0.2">
      <c r="F60" s="192"/>
      <c r="G60" s="130"/>
      <c r="H60" s="192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86</v>
      </c>
    </row>
    <row r="2" spans="1:60" ht="24.95" customHeight="1" x14ac:dyDescent="0.2">
      <c r="A2" s="202" t="s">
        <v>85</v>
      </c>
      <c r="B2" s="196"/>
      <c r="C2" s="197" t="s">
        <v>46</v>
      </c>
      <c r="D2" s="198"/>
      <c r="E2" s="198"/>
      <c r="F2" s="198"/>
      <c r="G2" s="204"/>
      <c r="AE2" t="s">
        <v>87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88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89</v>
      </c>
    </row>
    <row r="5" spans="1:60" hidden="1" x14ac:dyDescent="0.2">
      <c r="A5" s="206" t="s">
        <v>90</v>
      </c>
      <c r="B5" s="207"/>
      <c r="C5" s="208"/>
      <c r="D5" s="209"/>
      <c r="E5" s="209"/>
      <c r="F5" s="209"/>
      <c r="G5" s="210"/>
      <c r="AE5" t="s">
        <v>91</v>
      </c>
    </row>
    <row r="7" spans="1:60" ht="38.25" x14ac:dyDescent="0.2">
      <c r="A7" s="215" t="s">
        <v>92</v>
      </c>
      <c r="B7" s="216" t="s">
        <v>93</v>
      </c>
      <c r="C7" s="216" t="s">
        <v>94</v>
      </c>
      <c r="D7" s="215" t="s">
        <v>95</v>
      </c>
      <c r="E7" s="215" t="s">
        <v>96</v>
      </c>
      <c r="F7" s="211" t="s">
        <v>97</v>
      </c>
      <c r="G7" s="232" t="s">
        <v>28</v>
      </c>
      <c r="H7" s="233" t="s">
        <v>29</v>
      </c>
      <c r="I7" s="233" t="s">
        <v>98</v>
      </c>
      <c r="J7" s="233" t="s">
        <v>30</v>
      </c>
      <c r="K7" s="233" t="s">
        <v>99</v>
      </c>
      <c r="L7" s="233" t="s">
        <v>100</v>
      </c>
      <c r="M7" s="233" t="s">
        <v>101</v>
      </c>
      <c r="N7" s="233" t="s">
        <v>102</v>
      </c>
      <c r="O7" s="233" t="s">
        <v>103</v>
      </c>
      <c r="P7" s="233" t="s">
        <v>104</v>
      </c>
      <c r="Q7" s="233" t="s">
        <v>105</v>
      </c>
      <c r="R7" s="233" t="s">
        <v>106</v>
      </c>
      <c r="S7" s="233" t="s">
        <v>107</v>
      </c>
      <c r="T7" s="233" t="s">
        <v>108</v>
      </c>
      <c r="U7" s="218" t="s">
        <v>109</v>
      </c>
    </row>
    <row r="8" spans="1:60" x14ac:dyDescent="0.2">
      <c r="A8" s="234" t="s">
        <v>110</v>
      </c>
      <c r="B8" s="235" t="s">
        <v>63</v>
      </c>
      <c r="C8" s="236" t="s">
        <v>64</v>
      </c>
      <c r="D8" s="237"/>
      <c r="E8" s="238"/>
      <c r="F8" s="239"/>
      <c r="G8" s="239">
        <f>SUMIF(AE9:AE14,"&lt;&gt;NOR",G9:G14)</f>
        <v>0</v>
      </c>
      <c r="H8" s="239"/>
      <c r="I8" s="239">
        <f>SUM(I9:I14)</f>
        <v>0</v>
      </c>
      <c r="J8" s="239"/>
      <c r="K8" s="239">
        <f>SUM(K9:K14)</f>
        <v>0</v>
      </c>
      <c r="L8" s="239"/>
      <c r="M8" s="239">
        <f>SUM(M9:M14)</f>
        <v>0</v>
      </c>
      <c r="N8" s="217"/>
      <c r="O8" s="217">
        <f>SUM(O9:O14)</f>
        <v>0</v>
      </c>
      <c r="P8" s="217"/>
      <c r="Q8" s="217">
        <f>SUM(Q9:Q14)</f>
        <v>0</v>
      </c>
      <c r="R8" s="217"/>
      <c r="S8" s="217"/>
      <c r="T8" s="234"/>
      <c r="U8" s="217">
        <f>SUM(U9:U14)</f>
        <v>4.74</v>
      </c>
      <c r="AE8" t="s">
        <v>111</v>
      </c>
    </row>
    <row r="9" spans="1:60" outlineLevel="1" x14ac:dyDescent="0.2">
      <c r="A9" s="213">
        <v>1</v>
      </c>
      <c r="B9" s="219" t="s">
        <v>112</v>
      </c>
      <c r="C9" s="262" t="s">
        <v>113</v>
      </c>
      <c r="D9" s="221" t="s">
        <v>114</v>
      </c>
      <c r="E9" s="227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3.5329999999999999</v>
      </c>
      <c r="U9" s="222">
        <f>ROUND(E9*T9,2)</f>
        <v>3.53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115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116</v>
      </c>
      <c r="C10" s="262" t="s">
        <v>117</v>
      </c>
      <c r="D10" s="221" t="s">
        <v>114</v>
      </c>
      <c r="E10" s="227">
        <v>1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0.34499999999999997</v>
      </c>
      <c r="U10" s="222">
        <f>ROUND(E10*T10,2)</f>
        <v>0.35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115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118</v>
      </c>
      <c r="C11" s="262" t="s">
        <v>119</v>
      </c>
      <c r="D11" s="221" t="s">
        <v>114</v>
      </c>
      <c r="E11" s="227">
        <v>1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7.3999999999999996E-2</v>
      </c>
      <c r="U11" s="222">
        <f>ROUND(E11*T11,2)</f>
        <v>7.0000000000000007E-2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115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120</v>
      </c>
      <c r="C12" s="262" t="s">
        <v>121</v>
      </c>
      <c r="D12" s="221" t="s">
        <v>114</v>
      </c>
      <c r="E12" s="227">
        <v>0.24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1.587</v>
      </c>
      <c r="U12" s="222">
        <f>ROUND(E12*T12,2)</f>
        <v>0.38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115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122</v>
      </c>
      <c r="C13" s="262" t="s">
        <v>123</v>
      </c>
      <c r="D13" s="221" t="s">
        <v>114</v>
      </c>
      <c r="E13" s="227">
        <v>0.24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0.94</v>
      </c>
      <c r="U13" s="222">
        <f>ROUND(E13*T13,2)</f>
        <v>0.23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115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124</v>
      </c>
      <c r="C14" s="262" t="s">
        <v>125</v>
      </c>
      <c r="D14" s="221" t="s">
        <v>114</v>
      </c>
      <c r="E14" s="227">
        <v>0.66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0.27600000000000002</v>
      </c>
      <c r="U14" s="222">
        <f>ROUND(E14*T14,2)</f>
        <v>0.18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126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14" t="s">
        <v>110</v>
      </c>
      <c r="B15" s="220" t="s">
        <v>65</v>
      </c>
      <c r="C15" s="263" t="s">
        <v>66</v>
      </c>
      <c r="D15" s="224"/>
      <c r="E15" s="228"/>
      <c r="F15" s="231"/>
      <c r="G15" s="231">
        <f>SUMIF(AE16:AE16,"&lt;&gt;NOR",G16:G16)</f>
        <v>0</v>
      </c>
      <c r="H15" s="231"/>
      <c r="I15" s="231">
        <f>SUM(I16:I16)</f>
        <v>0</v>
      </c>
      <c r="J15" s="231"/>
      <c r="K15" s="231">
        <f>SUM(K16:K16)</f>
        <v>0</v>
      </c>
      <c r="L15" s="231"/>
      <c r="M15" s="231">
        <f>SUM(M16:M16)</f>
        <v>0</v>
      </c>
      <c r="N15" s="225"/>
      <c r="O15" s="225">
        <f>SUM(O16:O16)</f>
        <v>0.18908</v>
      </c>
      <c r="P15" s="225"/>
      <c r="Q15" s="225">
        <f>SUM(Q16:Q16)</f>
        <v>0</v>
      </c>
      <c r="R15" s="225"/>
      <c r="S15" s="225"/>
      <c r="T15" s="226"/>
      <c r="U15" s="225">
        <f>SUM(U16:U16)</f>
        <v>0.17</v>
      </c>
      <c r="AE15" t="s">
        <v>111</v>
      </c>
    </row>
    <row r="16" spans="1:60" outlineLevel="1" x14ac:dyDescent="0.2">
      <c r="A16" s="213">
        <v>7</v>
      </c>
      <c r="B16" s="219" t="s">
        <v>127</v>
      </c>
      <c r="C16" s="262" t="s">
        <v>128</v>
      </c>
      <c r="D16" s="221" t="s">
        <v>114</v>
      </c>
      <c r="E16" s="227">
        <v>0.1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22">
        <v>1.8907700000000001</v>
      </c>
      <c r="O16" s="222">
        <f>ROUND(E16*N16,5)</f>
        <v>0.18908</v>
      </c>
      <c r="P16" s="222">
        <v>0</v>
      </c>
      <c r="Q16" s="222">
        <f>ROUND(E16*P16,5)</f>
        <v>0</v>
      </c>
      <c r="R16" s="222"/>
      <c r="S16" s="222"/>
      <c r="T16" s="223">
        <v>1.6950000000000001</v>
      </c>
      <c r="U16" s="222">
        <f>ROUND(E16*T16,2)</f>
        <v>0.17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115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14" t="s">
        <v>110</v>
      </c>
      <c r="B17" s="220" t="s">
        <v>67</v>
      </c>
      <c r="C17" s="263" t="s">
        <v>68</v>
      </c>
      <c r="D17" s="224"/>
      <c r="E17" s="228"/>
      <c r="F17" s="231"/>
      <c r="G17" s="231">
        <f>SUMIF(AE18:AE18,"&lt;&gt;NOR",G18:G18)</f>
        <v>0</v>
      </c>
      <c r="H17" s="231"/>
      <c r="I17" s="231">
        <f>SUM(I18:I18)</f>
        <v>0</v>
      </c>
      <c r="J17" s="231"/>
      <c r="K17" s="231">
        <f>SUM(K18:K18)</f>
        <v>0</v>
      </c>
      <c r="L17" s="231"/>
      <c r="M17" s="231">
        <f>SUM(M18:M18)</f>
        <v>0</v>
      </c>
      <c r="N17" s="225"/>
      <c r="O17" s="225">
        <f>SUM(O18:O18)</f>
        <v>0.18067</v>
      </c>
      <c r="P17" s="225"/>
      <c r="Q17" s="225">
        <f>SUM(Q18:Q18)</f>
        <v>0</v>
      </c>
      <c r="R17" s="225"/>
      <c r="S17" s="225"/>
      <c r="T17" s="226"/>
      <c r="U17" s="225">
        <f>SUM(U18:U18)</f>
        <v>2.48</v>
      </c>
      <c r="AE17" t="s">
        <v>111</v>
      </c>
    </row>
    <row r="18" spans="1:60" outlineLevel="1" x14ac:dyDescent="0.2">
      <c r="A18" s="213">
        <v>8</v>
      </c>
      <c r="B18" s="219" t="s">
        <v>129</v>
      </c>
      <c r="C18" s="262" t="s">
        <v>130</v>
      </c>
      <c r="D18" s="221" t="s">
        <v>131</v>
      </c>
      <c r="E18" s="227">
        <v>1.2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22">
        <v>0.15056</v>
      </c>
      <c r="O18" s="222">
        <f>ROUND(E18*N18,5)</f>
        <v>0.18067</v>
      </c>
      <c r="P18" s="222">
        <v>0</v>
      </c>
      <c r="Q18" s="222">
        <f>ROUND(E18*P18,5)</f>
        <v>0</v>
      </c>
      <c r="R18" s="222"/>
      <c r="S18" s="222"/>
      <c r="T18" s="223">
        <v>2.0667900000000001</v>
      </c>
      <c r="U18" s="222">
        <f>ROUND(E18*T18,2)</f>
        <v>2.48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126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14" t="s">
        <v>110</v>
      </c>
      <c r="B19" s="220" t="s">
        <v>69</v>
      </c>
      <c r="C19" s="263" t="s">
        <v>70</v>
      </c>
      <c r="D19" s="224"/>
      <c r="E19" s="228"/>
      <c r="F19" s="231"/>
      <c r="G19" s="231">
        <f>SUMIF(AE20:AE20,"&lt;&gt;NOR",G20:G20)</f>
        <v>0</v>
      </c>
      <c r="H19" s="231"/>
      <c r="I19" s="231">
        <f>SUM(I20:I20)</f>
        <v>0</v>
      </c>
      <c r="J19" s="231"/>
      <c r="K19" s="231">
        <f>SUM(K20:K20)</f>
        <v>0</v>
      </c>
      <c r="L19" s="231"/>
      <c r="M19" s="231">
        <f>SUM(M20:M20)</f>
        <v>0</v>
      </c>
      <c r="N19" s="225"/>
      <c r="O19" s="225">
        <f>SUM(O20:O20)</f>
        <v>0.505</v>
      </c>
      <c r="P19" s="225"/>
      <c r="Q19" s="225">
        <f>SUM(Q20:Q20)</f>
        <v>0</v>
      </c>
      <c r="R19" s="225"/>
      <c r="S19" s="225"/>
      <c r="T19" s="226"/>
      <c r="U19" s="225">
        <f>SUM(U20:U20)</f>
        <v>1.07</v>
      </c>
      <c r="AE19" t="s">
        <v>111</v>
      </c>
    </row>
    <row r="20" spans="1:60" ht="22.5" outlineLevel="1" x14ac:dyDescent="0.2">
      <c r="A20" s="213">
        <v>9</v>
      </c>
      <c r="B20" s="219" t="s">
        <v>132</v>
      </c>
      <c r="C20" s="262" t="s">
        <v>133</v>
      </c>
      <c r="D20" s="221" t="s">
        <v>131</v>
      </c>
      <c r="E20" s="227">
        <v>4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22">
        <v>0.12625</v>
      </c>
      <c r="O20" s="222">
        <f>ROUND(E20*N20,5)</f>
        <v>0.505</v>
      </c>
      <c r="P20" s="222">
        <v>0</v>
      </c>
      <c r="Q20" s="222">
        <f>ROUND(E20*P20,5)</f>
        <v>0</v>
      </c>
      <c r="R20" s="222"/>
      <c r="S20" s="222"/>
      <c r="T20" s="223">
        <v>0.26821</v>
      </c>
      <c r="U20" s="222">
        <f>ROUND(E20*T20,2)</f>
        <v>1.07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115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14" t="s">
        <v>110</v>
      </c>
      <c r="B21" s="220" t="s">
        <v>71</v>
      </c>
      <c r="C21" s="263" t="s">
        <v>72</v>
      </c>
      <c r="D21" s="224"/>
      <c r="E21" s="228"/>
      <c r="F21" s="231"/>
      <c r="G21" s="231">
        <f>SUMIF(AE22:AE22,"&lt;&gt;NOR",G22:G22)</f>
        <v>0</v>
      </c>
      <c r="H21" s="231"/>
      <c r="I21" s="231">
        <f>SUM(I22:I22)</f>
        <v>0</v>
      </c>
      <c r="J21" s="231"/>
      <c r="K21" s="231">
        <f>SUM(K22:K22)</f>
        <v>0</v>
      </c>
      <c r="L21" s="231"/>
      <c r="M21" s="231">
        <f>SUM(M22:M22)</f>
        <v>0</v>
      </c>
      <c r="N21" s="225"/>
      <c r="O21" s="225">
        <f>SUM(O22:O22)</f>
        <v>6.8900000000000003E-3</v>
      </c>
      <c r="P21" s="225"/>
      <c r="Q21" s="225">
        <f>SUM(Q22:Q22)</f>
        <v>2.4</v>
      </c>
      <c r="R21" s="225"/>
      <c r="S21" s="225"/>
      <c r="T21" s="226"/>
      <c r="U21" s="225">
        <f>SUM(U22:U22)</f>
        <v>15.72</v>
      </c>
      <c r="AE21" t="s">
        <v>111</v>
      </c>
    </row>
    <row r="22" spans="1:60" ht="22.5" outlineLevel="1" x14ac:dyDescent="0.2">
      <c r="A22" s="213">
        <v>10</v>
      </c>
      <c r="B22" s="219" t="s">
        <v>134</v>
      </c>
      <c r="C22" s="262" t="s">
        <v>135</v>
      </c>
      <c r="D22" s="221" t="s">
        <v>114</v>
      </c>
      <c r="E22" s="227">
        <v>1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22">
        <v>6.8900000000000003E-3</v>
      </c>
      <c r="O22" s="222">
        <f>ROUND(E22*N22,5)</f>
        <v>6.8900000000000003E-3</v>
      </c>
      <c r="P22" s="222">
        <v>2.4</v>
      </c>
      <c r="Q22" s="222">
        <f>ROUND(E22*P22,5)</f>
        <v>2.4</v>
      </c>
      <c r="R22" s="222"/>
      <c r="S22" s="222"/>
      <c r="T22" s="223">
        <v>15.715</v>
      </c>
      <c r="U22" s="222">
        <f>ROUND(E22*T22,2)</f>
        <v>15.72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115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14" t="s">
        <v>110</v>
      </c>
      <c r="B23" s="220" t="s">
        <v>73</v>
      </c>
      <c r="C23" s="263" t="s">
        <v>74</v>
      </c>
      <c r="D23" s="224"/>
      <c r="E23" s="228"/>
      <c r="F23" s="231"/>
      <c r="G23" s="231">
        <f>SUMIF(AE24:AE32,"&lt;&gt;NOR",G24:G32)</f>
        <v>0</v>
      </c>
      <c r="H23" s="231"/>
      <c r="I23" s="231">
        <f>SUM(I24:I32)</f>
        <v>0</v>
      </c>
      <c r="J23" s="231"/>
      <c r="K23" s="231">
        <f>SUM(K24:K32)</f>
        <v>0</v>
      </c>
      <c r="L23" s="231"/>
      <c r="M23" s="231">
        <f>SUM(M24:M32)</f>
        <v>0</v>
      </c>
      <c r="N23" s="225"/>
      <c r="O23" s="225">
        <f>SUM(O24:O32)</f>
        <v>3.9199999999999999E-3</v>
      </c>
      <c r="P23" s="225"/>
      <c r="Q23" s="225">
        <f>SUM(Q24:Q32)</f>
        <v>0.19222999999999998</v>
      </c>
      <c r="R23" s="225"/>
      <c r="S23" s="225"/>
      <c r="T23" s="226"/>
      <c r="U23" s="225">
        <f>SUM(U24:U32)</f>
        <v>8.3600000000000012</v>
      </c>
      <c r="AE23" t="s">
        <v>111</v>
      </c>
    </row>
    <row r="24" spans="1:60" outlineLevel="1" x14ac:dyDescent="0.2">
      <c r="A24" s="213">
        <v>11</v>
      </c>
      <c r="B24" s="219" t="s">
        <v>136</v>
      </c>
      <c r="C24" s="262" t="s">
        <v>137</v>
      </c>
      <c r="D24" s="221" t="s">
        <v>138</v>
      </c>
      <c r="E24" s="227">
        <v>1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22">
        <v>0</v>
      </c>
      <c r="O24" s="222">
        <f>ROUND(E24*N24,5)</f>
        <v>0</v>
      </c>
      <c r="P24" s="222">
        <v>4.8230000000000002E-2</v>
      </c>
      <c r="Q24" s="222">
        <f>ROUND(E24*P24,5)</f>
        <v>4.8230000000000002E-2</v>
      </c>
      <c r="R24" s="222"/>
      <c r="S24" s="222"/>
      <c r="T24" s="223">
        <v>4.2</v>
      </c>
      <c r="U24" s="222">
        <f>ROUND(E24*T24,2)</f>
        <v>4.2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115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12</v>
      </c>
      <c r="B25" s="219" t="s">
        <v>139</v>
      </c>
      <c r="C25" s="262" t="s">
        <v>140</v>
      </c>
      <c r="D25" s="221" t="s">
        <v>138</v>
      </c>
      <c r="E25" s="227">
        <v>8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22">
        <v>4.8999999999999998E-4</v>
      </c>
      <c r="O25" s="222">
        <f>ROUND(E25*N25,5)</f>
        <v>3.9199999999999999E-3</v>
      </c>
      <c r="P25" s="222">
        <v>1.7999999999999999E-2</v>
      </c>
      <c r="Q25" s="222">
        <f>ROUND(E25*P25,5)</f>
        <v>0.14399999999999999</v>
      </c>
      <c r="R25" s="222"/>
      <c r="S25" s="222"/>
      <c r="T25" s="223">
        <v>0.34200000000000003</v>
      </c>
      <c r="U25" s="222">
        <f>ROUND(E25*T25,2)</f>
        <v>2.74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115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13</v>
      </c>
      <c r="B26" s="219" t="s">
        <v>141</v>
      </c>
      <c r="C26" s="262" t="s">
        <v>142</v>
      </c>
      <c r="D26" s="221" t="s">
        <v>143</v>
      </c>
      <c r="E26" s="227">
        <v>0.45800000000000002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0.93300000000000005</v>
      </c>
      <c r="U26" s="222">
        <f>ROUND(E26*T26,2)</f>
        <v>0.43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115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14</v>
      </c>
      <c r="B27" s="219" t="s">
        <v>144</v>
      </c>
      <c r="C27" s="262" t="s">
        <v>145</v>
      </c>
      <c r="D27" s="221" t="s">
        <v>143</v>
      </c>
      <c r="E27" s="227">
        <v>0.45800000000000002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0.65300000000000002</v>
      </c>
      <c r="U27" s="222">
        <f>ROUND(E27*T27,2)</f>
        <v>0.3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115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15</v>
      </c>
      <c r="B28" s="219" t="s">
        <v>146</v>
      </c>
      <c r="C28" s="262" t="s">
        <v>147</v>
      </c>
      <c r="D28" s="221" t="s">
        <v>143</v>
      </c>
      <c r="E28" s="227">
        <v>0.45800000000000002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0.49</v>
      </c>
      <c r="U28" s="222">
        <f>ROUND(E28*T28,2)</f>
        <v>0.22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115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16</v>
      </c>
      <c r="B29" s="219" t="s">
        <v>148</v>
      </c>
      <c r="C29" s="262" t="s">
        <v>149</v>
      </c>
      <c r="D29" s="221" t="s">
        <v>143</v>
      </c>
      <c r="E29" s="227">
        <v>4.1219999999999999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115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17</v>
      </c>
      <c r="B30" s="219" t="s">
        <v>150</v>
      </c>
      <c r="C30" s="262" t="s">
        <v>151</v>
      </c>
      <c r="D30" s="221" t="s">
        <v>143</v>
      </c>
      <c r="E30" s="227">
        <v>0.45800000000000002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0.752</v>
      </c>
      <c r="U30" s="222">
        <f>ROUND(E30*T30,2)</f>
        <v>0.34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115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18</v>
      </c>
      <c r="B31" s="219" t="s">
        <v>152</v>
      </c>
      <c r="C31" s="262" t="s">
        <v>153</v>
      </c>
      <c r="D31" s="221" t="s">
        <v>143</v>
      </c>
      <c r="E31" s="227">
        <v>0.45800000000000002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0.27700000000000002</v>
      </c>
      <c r="U31" s="222">
        <f>ROUND(E31*T31,2)</f>
        <v>0.13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115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19</v>
      </c>
      <c r="B32" s="219" t="s">
        <v>154</v>
      </c>
      <c r="C32" s="262" t="s">
        <v>155</v>
      </c>
      <c r="D32" s="221" t="s">
        <v>143</v>
      </c>
      <c r="E32" s="227">
        <v>0.45800000000000002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115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x14ac:dyDescent="0.2">
      <c r="A33" s="214" t="s">
        <v>110</v>
      </c>
      <c r="B33" s="220" t="s">
        <v>75</v>
      </c>
      <c r="C33" s="263" t="s">
        <v>76</v>
      </c>
      <c r="D33" s="224"/>
      <c r="E33" s="228"/>
      <c r="F33" s="231"/>
      <c r="G33" s="231">
        <f>SUMIF(AE34:AE34,"&lt;&gt;NOR",G34:G34)</f>
        <v>0</v>
      </c>
      <c r="H33" s="231"/>
      <c r="I33" s="231">
        <f>SUM(I34:I34)</f>
        <v>0</v>
      </c>
      <c r="J33" s="231"/>
      <c r="K33" s="231">
        <f>SUM(K34:K34)</f>
        <v>0</v>
      </c>
      <c r="L33" s="231"/>
      <c r="M33" s="231">
        <f>SUM(M34:M34)</f>
        <v>0</v>
      </c>
      <c r="N33" s="225"/>
      <c r="O33" s="225">
        <f>SUM(O34:O34)</f>
        <v>0</v>
      </c>
      <c r="P33" s="225"/>
      <c r="Q33" s="225">
        <f>SUM(Q34:Q34)</f>
        <v>0</v>
      </c>
      <c r="R33" s="225"/>
      <c r="S33" s="225"/>
      <c r="T33" s="226"/>
      <c r="U33" s="225">
        <f>SUM(U34:U34)</f>
        <v>0.85</v>
      </c>
      <c r="AE33" t="s">
        <v>111</v>
      </c>
    </row>
    <row r="34" spans="1:60" outlineLevel="1" x14ac:dyDescent="0.2">
      <c r="A34" s="213">
        <v>20</v>
      </c>
      <c r="B34" s="219" t="s">
        <v>156</v>
      </c>
      <c r="C34" s="262" t="s">
        <v>157</v>
      </c>
      <c r="D34" s="221" t="s">
        <v>143</v>
      </c>
      <c r="E34" s="227">
        <v>1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0.85199999999999998</v>
      </c>
      <c r="U34" s="222">
        <f>ROUND(E34*T34,2)</f>
        <v>0.85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115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14" t="s">
        <v>110</v>
      </c>
      <c r="B35" s="220" t="s">
        <v>77</v>
      </c>
      <c r="C35" s="263" t="s">
        <v>78</v>
      </c>
      <c r="D35" s="224"/>
      <c r="E35" s="228"/>
      <c r="F35" s="231"/>
      <c r="G35" s="231">
        <f>SUMIF(AE36:AE42,"&lt;&gt;NOR",G36:G42)</f>
        <v>0</v>
      </c>
      <c r="H35" s="231"/>
      <c r="I35" s="231">
        <f>SUM(I36:I42)</f>
        <v>0</v>
      </c>
      <c r="J35" s="231"/>
      <c r="K35" s="231">
        <f>SUM(K36:K42)</f>
        <v>0</v>
      </c>
      <c r="L35" s="231"/>
      <c r="M35" s="231">
        <f>SUM(M36:M42)</f>
        <v>0</v>
      </c>
      <c r="N35" s="225"/>
      <c r="O35" s="225">
        <f>SUM(O36:O42)</f>
        <v>2.802E-2</v>
      </c>
      <c r="P35" s="225"/>
      <c r="Q35" s="225">
        <f>SUM(Q36:Q42)</f>
        <v>0</v>
      </c>
      <c r="R35" s="225"/>
      <c r="S35" s="225"/>
      <c r="T35" s="226"/>
      <c r="U35" s="225">
        <f>SUM(U36:U42)</f>
        <v>24.08</v>
      </c>
      <c r="AE35" t="s">
        <v>111</v>
      </c>
    </row>
    <row r="36" spans="1:60" outlineLevel="1" x14ac:dyDescent="0.2">
      <c r="A36" s="213">
        <v>21</v>
      </c>
      <c r="B36" s="219" t="s">
        <v>158</v>
      </c>
      <c r="C36" s="262" t="s">
        <v>159</v>
      </c>
      <c r="D36" s="221" t="s">
        <v>138</v>
      </c>
      <c r="E36" s="227">
        <v>12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22">
        <v>3.4000000000000002E-4</v>
      </c>
      <c r="O36" s="222">
        <f>ROUND(E36*N36,5)</f>
        <v>4.0800000000000003E-3</v>
      </c>
      <c r="P36" s="222">
        <v>0</v>
      </c>
      <c r="Q36" s="222">
        <f>ROUND(E36*P36,5)</f>
        <v>0</v>
      </c>
      <c r="R36" s="222"/>
      <c r="S36" s="222"/>
      <c r="T36" s="223">
        <v>0.32</v>
      </c>
      <c r="U36" s="222">
        <f>ROUND(E36*T36,2)</f>
        <v>3.84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115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22</v>
      </c>
      <c r="B37" s="219" t="s">
        <v>160</v>
      </c>
      <c r="C37" s="262" t="s">
        <v>161</v>
      </c>
      <c r="D37" s="221" t="s">
        <v>138</v>
      </c>
      <c r="E37" s="227">
        <v>6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22">
        <v>3.8000000000000002E-4</v>
      </c>
      <c r="O37" s="222">
        <f>ROUND(E37*N37,5)</f>
        <v>2.2799999999999999E-3</v>
      </c>
      <c r="P37" s="222">
        <v>0</v>
      </c>
      <c r="Q37" s="222">
        <f>ROUND(E37*P37,5)</f>
        <v>0</v>
      </c>
      <c r="R37" s="222"/>
      <c r="S37" s="222"/>
      <c r="T37" s="223">
        <v>0.32</v>
      </c>
      <c r="U37" s="222">
        <f>ROUND(E37*T37,2)</f>
        <v>1.92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115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23</v>
      </c>
      <c r="B38" s="219" t="s">
        <v>162</v>
      </c>
      <c r="C38" s="262" t="s">
        <v>163</v>
      </c>
      <c r="D38" s="221" t="s">
        <v>138</v>
      </c>
      <c r="E38" s="227">
        <v>30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22">
        <v>4.6999999999999999E-4</v>
      </c>
      <c r="O38" s="222">
        <f>ROUND(E38*N38,5)</f>
        <v>1.41E-2</v>
      </c>
      <c r="P38" s="222">
        <v>0</v>
      </c>
      <c r="Q38" s="222">
        <f>ROUND(E38*P38,5)</f>
        <v>0</v>
      </c>
      <c r="R38" s="222"/>
      <c r="S38" s="222"/>
      <c r="T38" s="223">
        <v>0.35899999999999999</v>
      </c>
      <c r="U38" s="222">
        <f>ROUND(E38*T38,2)</f>
        <v>10.77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115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24</v>
      </c>
      <c r="B39" s="219" t="s">
        <v>164</v>
      </c>
      <c r="C39" s="262" t="s">
        <v>165</v>
      </c>
      <c r="D39" s="221" t="s">
        <v>138</v>
      </c>
      <c r="E39" s="227">
        <v>3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22">
        <v>2.5200000000000001E-3</v>
      </c>
      <c r="O39" s="222">
        <f>ROUND(E39*N39,5)</f>
        <v>7.5599999999999999E-3</v>
      </c>
      <c r="P39" s="222">
        <v>0</v>
      </c>
      <c r="Q39" s="222">
        <f>ROUND(E39*P39,5)</f>
        <v>0</v>
      </c>
      <c r="R39" s="222"/>
      <c r="S39" s="222"/>
      <c r="T39" s="223">
        <v>0.8</v>
      </c>
      <c r="U39" s="222">
        <f>ROUND(E39*T39,2)</f>
        <v>2.4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115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25</v>
      </c>
      <c r="B40" s="219" t="s">
        <v>166</v>
      </c>
      <c r="C40" s="262" t="s">
        <v>167</v>
      </c>
      <c r="D40" s="221" t="s">
        <v>168</v>
      </c>
      <c r="E40" s="227">
        <v>18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0.14799999999999999</v>
      </c>
      <c r="U40" s="222">
        <f>ROUND(E40*T40,2)</f>
        <v>2.66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115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26</v>
      </c>
      <c r="B41" s="219" t="s">
        <v>169</v>
      </c>
      <c r="C41" s="262" t="s">
        <v>170</v>
      </c>
      <c r="D41" s="221" t="s">
        <v>138</v>
      </c>
      <c r="E41" s="227">
        <v>51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4.8000000000000001E-2</v>
      </c>
      <c r="U41" s="222">
        <f>ROUND(E41*T41,2)</f>
        <v>2.4500000000000002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115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27</v>
      </c>
      <c r="B42" s="219" t="s">
        <v>171</v>
      </c>
      <c r="C42" s="262" t="s">
        <v>172</v>
      </c>
      <c r="D42" s="221" t="s">
        <v>143</v>
      </c>
      <c r="E42" s="227">
        <v>0.03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1.47</v>
      </c>
      <c r="U42" s="222">
        <f>ROUND(E42*T42,2)</f>
        <v>0.04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115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4" t="s">
        <v>110</v>
      </c>
      <c r="B43" s="220" t="s">
        <v>79</v>
      </c>
      <c r="C43" s="263" t="s">
        <v>80</v>
      </c>
      <c r="D43" s="224"/>
      <c r="E43" s="228"/>
      <c r="F43" s="231"/>
      <c r="G43" s="231">
        <f>SUMIF(AE44:AE47,"&lt;&gt;NOR",G44:G47)</f>
        <v>0</v>
      </c>
      <c r="H43" s="231"/>
      <c r="I43" s="231">
        <f>SUM(I44:I47)</f>
        <v>0</v>
      </c>
      <c r="J43" s="231"/>
      <c r="K43" s="231">
        <f>SUM(K44:K47)</f>
        <v>0</v>
      </c>
      <c r="L43" s="231"/>
      <c r="M43" s="231">
        <f>SUM(M44:M47)</f>
        <v>0</v>
      </c>
      <c r="N43" s="225"/>
      <c r="O43" s="225">
        <f>SUM(O44:O47)</f>
        <v>5.6039999999999993E-2</v>
      </c>
      <c r="P43" s="225"/>
      <c r="Q43" s="225">
        <f>SUM(Q44:Q47)</f>
        <v>0</v>
      </c>
      <c r="R43" s="225"/>
      <c r="S43" s="225"/>
      <c r="T43" s="226"/>
      <c r="U43" s="225">
        <f>SUM(U44:U47)</f>
        <v>0.09</v>
      </c>
      <c r="AE43" t="s">
        <v>111</v>
      </c>
    </row>
    <row r="44" spans="1:60" ht="22.5" outlineLevel="1" x14ac:dyDescent="0.2">
      <c r="A44" s="213">
        <v>28</v>
      </c>
      <c r="B44" s="219" t="s">
        <v>173</v>
      </c>
      <c r="C44" s="262" t="s">
        <v>174</v>
      </c>
      <c r="D44" s="221" t="s">
        <v>175</v>
      </c>
      <c r="E44" s="227">
        <v>3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22">
        <v>1.7000000000000001E-2</v>
      </c>
      <c r="O44" s="222">
        <f>ROUND(E44*N44,5)</f>
        <v>5.0999999999999997E-2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115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13">
        <v>29</v>
      </c>
      <c r="B45" s="219" t="s">
        <v>176</v>
      </c>
      <c r="C45" s="262" t="s">
        <v>177</v>
      </c>
      <c r="D45" s="221" t="s">
        <v>168</v>
      </c>
      <c r="E45" s="227">
        <v>11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22">
        <v>3.6000000000000002E-4</v>
      </c>
      <c r="O45" s="222">
        <f>ROUND(E45*N45,5)</f>
        <v>3.96E-3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178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30</v>
      </c>
      <c r="B46" s="219" t="s">
        <v>179</v>
      </c>
      <c r="C46" s="262" t="s">
        <v>180</v>
      </c>
      <c r="D46" s="221" t="s">
        <v>168</v>
      </c>
      <c r="E46" s="227">
        <v>3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22">
        <v>3.6000000000000002E-4</v>
      </c>
      <c r="O46" s="222">
        <f>ROUND(E46*N46,5)</f>
        <v>1.08E-3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178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31</v>
      </c>
      <c r="B47" s="219" t="s">
        <v>181</v>
      </c>
      <c r="C47" s="262" t="s">
        <v>182</v>
      </c>
      <c r="D47" s="221" t="s">
        <v>143</v>
      </c>
      <c r="E47" s="227">
        <v>0.06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1.5169999999999999</v>
      </c>
      <c r="U47" s="222">
        <f>ROUND(E47*T47,2)</f>
        <v>0.09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115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14" t="s">
        <v>110</v>
      </c>
      <c r="B48" s="220" t="s">
        <v>81</v>
      </c>
      <c r="C48" s="263" t="s">
        <v>82</v>
      </c>
      <c r="D48" s="224"/>
      <c r="E48" s="228"/>
      <c r="F48" s="231"/>
      <c r="G48" s="231">
        <f>SUMIF(AE49:AE49,"&lt;&gt;NOR",G49:G49)</f>
        <v>0</v>
      </c>
      <c r="H48" s="231"/>
      <c r="I48" s="231">
        <f>SUM(I49:I49)</f>
        <v>0</v>
      </c>
      <c r="J48" s="231"/>
      <c r="K48" s="231">
        <f>SUM(K49:K49)</f>
        <v>0</v>
      </c>
      <c r="L48" s="231"/>
      <c r="M48" s="231">
        <f>SUM(M49:M49)</f>
        <v>0</v>
      </c>
      <c r="N48" s="225"/>
      <c r="O48" s="225">
        <f>SUM(O49:O49)</f>
        <v>0.10494000000000001</v>
      </c>
      <c r="P48" s="225"/>
      <c r="Q48" s="225">
        <f>SUM(Q49:Q49)</f>
        <v>0.10199999999999999</v>
      </c>
      <c r="R48" s="225"/>
      <c r="S48" s="225"/>
      <c r="T48" s="226"/>
      <c r="U48" s="225">
        <f>SUM(U49:U49)</f>
        <v>3.68</v>
      </c>
      <c r="AE48" t="s">
        <v>111</v>
      </c>
    </row>
    <row r="49" spans="1:60" ht="22.5" outlineLevel="1" x14ac:dyDescent="0.2">
      <c r="A49" s="240">
        <v>32</v>
      </c>
      <c r="B49" s="241" t="s">
        <v>183</v>
      </c>
      <c r="C49" s="264" t="s">
        <v>184</v>
      </c>
      <c r="D49" s="242" t="s">
        <v>131</v>
      </c>
      <c r="E49" s="243">
        <v>1.5</v>
      </c>
      <c r="F49" s="244"/>
      <c r="G49" s="245">
        <f>ROUND(E49*F49,2)</f>
        <v>0</v>
      </c>
      <c r="H49" s="244"/>
      <c r="I49" s="245">
        <f>ROUND(E49*H49,2)</f>
        <v>0</v>
      </c>
      <c r="J49" s="244"/>
      <c r="K49" s="245">
        <f>ROUND(E49*J49,2)</f>
        <v>0</v>
      </c>
      <c r="L49" s="245">
        <v>21</v>
      </c>
      <c r="M49" s="245">
        <f>G49*(1+L49/100)</f>
        <v>0</v>
      </c>
      <c r="N49" s="246">
        <v>6.9959999999999994E-2</v>
      </c>
      <c r="O49" s="246">
        <f>ROUND(E49*N49,5)</f>
        <v>0.10494000000000001</v>
      </c>
      <c r="P49" s="246">
        <v>6.8000000000000005E-2</v>
      </c>
      <c r="Q49" s="246">
        <f>ROUND(E49*P49,5)</f>
        <v>0.10199999999999999</v>
      </c>
      <c r="R49" s="246"/>
      <c r="S49" s="246"/>
      <c r="T49" s="247">
        <v>2.4514999999999998</v>
      </c>
      <c r="U49" s="246">
        <f>ROUND(E49*T49,2)</f>
        <v>3.68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126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6"/>
      <c r="B50" s="7" t="s">
        <v>185</v>
      </c>
      <c r="C50" s="265" t="s">
        <v>185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A51" s="248"/>
      <c r="B51" s="249">
        <v>26</v>
      </c>
      <c r="C51" s="266" t="s">
        <v>185</v>
      </c>
      <c r="D51" s="250"/>
      <c r="E51" s="250"/>
      <c r="F51" s="250"/>
      <c r="G51" s="261">
        <f>G8+G15+G17+G19+G21+G23+G33+G35+G43+G48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186</v>
      </c>
    </row>
    <row r="52" spans="1:60" x14ac:dyDescent="0.2">
      <c r="A52" s="6"/>
      <c r="B52" s="7" t="s">
        <v>185</v>
      </c>
      <c r="C52" s="265" t="s">
        <v>185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">
      <c r="A53" s="6"/>
      <c r="B53" s="7" t="s">
        <v>185</v>
      </c>
      <c r="C53" s="265" t="s">
        <v>185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251">
        <v>33</v>
      </c>
      <c r="B54" s="251"/>
      <c r="C54" s="267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2"/>
      <c r="B55" s="253"/>
      <c r="C55" s="268"/>
      <c r="D55" s="253"/>
      <c r="E55" s="253"/>
      <c r="F55" s="253"/>
      <c r="G55" s="25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187</v>
      </c>
    </row>
    <row r="56" spans="1:60" x14ac:dyDescent="0.2">
      <c r="A56" s="255"/>
      <c r="B56" s="256"/>
      <c r="C56" s="269"/>
      <c r="D56" s="256"/>
      <c r="E56" s="256"/>
      <c r="F56" s="256"/>
      <c r="G56" s="25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5"/>
      <c r="B57" s="256"/>
      <c r="C57" s="269"/>
      <c r="D57" s="256"/>
      <c r="E57" s="256"/>
      <c r="F57" s="256"/>
      <c r="G57" s="25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5"/>
      <c r="B58" s="256"/>
      <c r="C58" s="269"/>
      <c r="D58" s="256"/>
      <c r="E58" s="256"/>
      <c r="F58" s="256"/>
      <c r="G58" s="25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58"/>
      <c r="B59" s="259"/>
      <c r="C59" s="270"/>
      <c r="D59" s="259"/>
      <c r="E59" s="259"/>
      <c r="F59" s="259"/>
      <c r="G59" s="260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185</v>
      </c>
      <c r="C60" s="265" t="s">
        <v>185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C61" s="271"/>
      <c r="AE61" t="s">
        <v>188</v>
      </c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2020-07-02T11:22:06Z</dcterms:modified>
</cp:coreProperties>
</file>